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00"/>
  </bookViews>
  <sheets>
    <sheet name="Лист1" sheetId="1" r:id="rId1"/>
  </sheets>
  <definedNames>
    <definedName name="_xlnm.Print_Area" localSheetId="0">Лист1!$A$1:$F$63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1" l="1"/>
  <c r="C50" i="1"/>
  <c r="E49" i="1"/>
  <c r="C49" i="1"/>
  <c r="D49" i="1"/>
  <c r="E48" i="1"/>
  <c r="C48" i="1"/>
  <c r="D48" i="1"/>
  <c r="E36" i="1"/>
  <c r="C36" i="1"/>
  <c r="D36" i="1"/>
  <c r="E30" i="1"/>
  <c r="C30" i="1"/>
  <c r="E18" i="1"/>
  <c r="E51" i="1" l="1"/>
  <c r="D51" i="1"/>
  <c r="C51" i="1"/>
  <c r="D50" i="1"/>
  <c r="E24" i="1"/>
  <c r="D24" i="1"/>
  <c r="C24" i="1"/>
  <c r="D18" i="1"/>
  <c r="C18" i="1"/>
  <c r="C47" i="1" l="1"/>
  <c r="D47" i="1"/>
  <c r="E47" i="1"/>
  <c r="F61" i="1" s="1"/>
  <c r="F47" i="1"/>
  <c r="F60" i="1" l="1"/>
  <c r="F62" i="1"/>
  <c r="F63" i="1"/>
</calcChain>
</file>

<file path=xl/sharedStrings.xml><?xml version="1.0" encoding="utf-8"?>
<sst xmlns="http://schemas.openxmlformats.org/spreadsheetml/2006/main" count="64" uniqueCount="62">
  <si>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</si>
  <si>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</si>
  <si>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</si>
  <si>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</si>
  <si>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</si>
  <si>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</si>
  <si>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</si>
  <si>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</si>
  <si>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</si>
  <si>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</si>
  <si>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</si>
  <si>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</si>
  <si>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</si>
  <si>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</si>
  <si>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</si>
  <si>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</si>
  <si>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</si>
  <si>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</si>
  <si>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</si>
  <si>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</si>
  <si>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</si>
  <si>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</si>
  <si>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</si>
  <si>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</si>
  <si>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</si>
  <si>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</si>
  <si>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</si>
  <si>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</si>
  <si>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</si>
  <si>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</si>
  <si>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</si>
  <si>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</si>
  <si>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</si>
  <si>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</si>
  <si>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</si>
  <si>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</si>
  <si>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</si>
  <si>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</si>
  <si>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</si>
  <si>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</si>
  <si>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</si>
  <si>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</si>
  <si>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</si>
  <si>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II. Сведения о годовом объеме закупки у субъектов малого и среднего предпринимательства</t>
  </si>
  <si>
    <t>I. Сведения о закупке у субъектов малого и среднего предпринимательства</t>
  </si>
  <si>
    <t>Доля 
(процент)</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</si>
  <si>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</si>
  <si>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</si>
  <si>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</si>
  <si>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</si>
  <si>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Ф О Р М А</t>
  </si>
  <si>
    <t>годового отчета о закупке товаров, работ, услуг отдельными видами юридических лиц</t>
  </si>
  <si>
    <t>Наименование заказчика</t>
  </si>
  <si>
    <t>Организационно-правовая форма заказчика</t>
  </si>
  <si>
    <t>Место нахождения, адрес, телефон, адрес электронной почты заказчика</t>
  </si>
  <si>
    <t>Идентификационный номер 
налогоплательщика</t>
  </si>
  <si>
    <t>Код причины постановки на учет</t>
  </si>
  <si>
    <t>у субъектов малого и среднего предпринимательства за 2017 год</t>
  </si>
  <si>
    <t>Акционерное общество «Мобильные газотурбинные электрические станции»</t>
  </si>
  <si>
    <t>Акционерное общество</t>
  </si>
  <si>
    <t>121353, г. Москва, ул. Беловежская, д. 4, блок Б. Тел. (495) 782-39-60 e-mail: info@mobilegtes.ru</t>
  </si>
  <si>
    <t>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</si>
</sst>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b/>
      <sz val="11"/>
      <color theme="1"/>
      <name val="Times New Roman"/>
      <family val="1"/>
      <charset val="204"/>
    </font>
    <font>
      <sz val="9"/>
      <color theme="1"/>
      <name val="Times New Roman"/>
      <family val="1"/>
      <charset val="204"/>
    </font>
    <font>
      <sz val="11"/>
      <color rgb="FFFF0000"/>
      <name val="Times New Roman"/>
      <family val="1"/>
      <charset val="204"/>
    </font>
    <font>
      <sz val="14"/>
      <name val="Times New Roman"/>
      <family val="1"/>
      <charset val="204"/>
    </font>
    <font>
      <b/>
      <sz val="14"/>
      <name val="Times New Roman"/>
      <family val="1"/>
      <charset val="204"/>
    </font>
    <font>
      <b/>
      <sz val="14"/>
      <color theme="1"/>
      <name val="Times New Roman"/>
      <family val="1"/>
      <charset val="204"/>
    </font>
    <font>
      <sz val="1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0" xfId="0" applyFont="1" applyAlignment="1">
      <alignment wrapText="1"/>
    </xf>
    <xf numFmtId="0" fontId="1" fillId="0" borderId="2" xfId="0" applyFont="1" applyBorder="1"/>
    <xf numFmtId="0" fontId="2" fillId="0" borderId="3" xfId="0" applyFont="1" applyBorder="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wrapText="1"/>
    </xf>
    <xf numFmtId="0" fontId="3"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3" fontId="4" fillId="0" borderId="1"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3"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164" fontId="0" fillId="0" borderId="0" xfId="0" applyNumberFormat="1" applyAlignment="1">
      <alignment horizontal="center" vertical="center"/>
    </xf>
    <xf numFmtId="0" fontId="5" fillId="0" borderId="1"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164" fontId="6" fillId="0" borderId="1" xfId="0" applyNumberFormat="1" applyFont="1" applyBorder="1" applyAlignment="1">
      <alignment horizontal="center" vertical="center"/>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1" xfId="0" applyFont="1" applyBorder="1" applyAlignment="1">
      <alignment horizontal="center" vertical="center"/>
    </xf>
    <xf numFmtId="2" fontId="8" fillId="0" borderId="1" xfId="0" applyNumberFormat="1" applyFont="1" applyBorder="1" applyAlignment="1">
      <alignment horizontal="center" vertical="center"/>
    </xf>
    <xf numFmtId="0" fontId="2" fillId="0" borderId="1"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3" fillId="0" borderId="1" xfId="0" applyFont="1" applyBorder="1" applyAlignment="1">
      <alignment horizont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65"/>
  <sheetViews>
    <sheetView tabSelected="1" view="pageBreakPreview" zoomScale="85" zoomScaleNormal="100" zoomScaleSheetLayoutView="85" workbookViewId="0">
      <selection activeCell="C72" sqref="C72"/>
    </sheetView>
  </sheetViews>
  <sheetFormatPr defaultRowHeight="15" x14ac:dyDescent="0.25"/>
  <cols>
    <col min="2" max="2" width="48.5703125" style="1" customWidth="1"/>
    <col min="3" max="3" width="19.7109375" style="21" customWidth="1"/>
    <col min="4" max="4" width="23.85546875" style="16" customWidth="1"/>
    <col min="5" max="5" width="38.5703125" style="21" customWidth="1"/>
    <col min="6" max="6" width="32.85546875" style="16" customWidth="1"/>
  </cols>
  <sheetData>
    <row r="3" spans="1:6" ht="15.75" x14ac:dyDescent="0.25">
      <c r="A3" s="32" t="s">
        <v>50</v>
      </c>
      <c r="B3" s="32"/>
      <c r="C3" s="32"/>
      <c r="D3" s="32"/>
      <c r="E3" s="32"/>
      <c r="F3" s="32"/>
    </row>
    <row r="4" spans="1:6" ht="15.75" x14ac:dyDescent="0.25">
      <c r="A4" s="32" t="s">
        <v>51</v>
      </c>
      <c r="B4" s="32"/>
      <c r="C4" s="32"/>
      <c r="D4" s="32"/>
      <c r="E4" s="32"/>
      <c r="F4" s="32"/>
    </row>
    <row r="5" spans="1:6" ht="15.75" x14ac:dyDescent="0.25">
      <c r="A5" s="32" t="s">
        <v>57</v>
      </c>
      <c r="B5" s="32"/>
      <c r="C5" s="32"/>
      <c r="D5" s="32"/>
      <c r="E5" s="32"/>
      <c r="F5" s="32"/>
    </row>
    <row r="6" spans="1:6" x14ac:dyDescent="0.25">
      <c r="A6" s="3"/>
      <c r="B6" s="4"/>
      <c r="C6" s="18"/>
      <c r="D6" s="14"/>
      <c r="E6" s="18"/>
      <c r="F6" s="14"/>
    </row>
    <row r="7" spans="1:6" x14ac:dyDescent="0.25">
      <c r="A7" s="3"/>
      <c r="B7" s="4"/>
      <c r="C7" s="18"/>
      <c r="D7" s="14"/>
      <c r="E7" s="18"/>
      <c r="F7" s="14"/>
    </row>
    <row r="8" spans="1:6" ht="21" customHeight="1" x14ac:dyDescent="0.25">
      <c r="A8" s="5" t="s">
        <v>52</v>
      </c>
      <c r="B8" s="6"/>
      <c r="C8" s="19"/>
      <c r="D8" s="35" t="s">
        <v>58</v>
      </c>
      <c r="E8" s="36"/>
      <c r="F8" s="37"/>
    </row>
    <row r="9" spans="1:6" ht="21" customHeight="1" x14ac:dyDescent="0.25">
      <c r="A9" s="5" t="s">
        <v>53</v>
      </c>
      <c r="B9" s="6"/>
      <c r="C9" s="19"/>
      <c r="D9" s="35" t="s">
        <v>59</v>
      </c>
      <c r="E9" s="36"/>
      <c r="F9" s="37"/>
    </row>
    <row r="10" spans="1:6" ht="34.5" customHeight="1" x14ac:dyDescent="0.25">
      <c r="A10" s="5" t="s">
        <v>54</v>
      </c>
      <c r="B10" s="6"/>
      <c r="C10" s="19"/>
      <c r="D10" s="38" t="s">
        <v>60</v>
      </c>
      <c r="E10" s="36"/>
      <c r="F10" s="37"/>
    </row>
    <row r="11" spans="1:6" ht="21" customHeight="1" x14ac:dyDescent="0.25">
      <c r="A11" s="5" t="s">
        <v>55</v>
      </c>
      <c r="B11" s="6"/>
      <c r="C11" s="19"/>
      <c r="D11" s="35">
        <v>7706627050</v>
      </c>
      <c r="E11" s="36"/>
      <c r="F11" s="37"/>
    </row>
    <row r="12" spans="1:6" ht="21" customHeight="1" x14ac:dyDescent="0.25">
      <c r="A12" s="5" t="s">
        <v>56</v>
      </c>
      <c r="B12" s="6"/>
      <c r="C12" s="19"/>
      <c r="D12" s="35">
        <v>773101001</v>
      </c>
      <c r="E12" s="36"/>
      <c r="F12" s="37"/>
    </row>
    <row r="13" spans="1:6" x14ac:dyDescent="0.25">
      <c r="A13" s="3"/>
      <c r="B13" s="4"/>
      <c r="C13" s="18"/>
      <c r="D13" s="14"/>
      <c r="E13" s="18"/>
      <c r="F13" s="14"/>
    </row>
    <row r="14" spans="1:6" x14ac:dyDescent="0.25">
      <c r="A14" s="3"/>
      <c r="B14" s="4"/>
      <c r="C14" s="18"/>
      <c r="D14" s="14"/>
      <c r="E14" s="18"/>
      <c r="F14" s="14"/>
    </row>
    <row r="15" spans="1:6" ht="15.75" x14ac:dyDescent="0.25">
      <c r="A15" s="33" t="s">
        <v>44</v>
      </c>
      <c r="B15" s="33"/>
      <c r="C15" s="33"/>
      <c r="D15" s="33"/>
      <c r="E15" s="33"/>
      <c r="F15" s="33"/>
    </row>
    <row r="16" spans="1:6" x14ac:dyDescent="0.25">
      <c r="A16" s="12">
        <v>1</v>
      </c>
      <c r="B16" s="13">
        <v>2</v>
      </c>
      <c r="C16" s="17">
        <v>3</v>
      </c>
      <c r="D16" s="15">
        <v>4</v>
      </c>
      <c r="E16" s="17">
        <v>5</v>
      </c>
      <c r="F16" s="15">
        <v>6</v>
      </c>
    </row>
    <row r="17" spans="1:6" ht="123.75" customHeight="1" x14ac:dyDescent="0.25">
      <c r="A17" s="7" t="s">
        <v>0</v>
      </c>
      <c r="B17" s="8" t="s">
        <v>1</v>
      </c>
      <c r="C17" s="20" t="s">
        <v>2</v>
      </c>
      <c r="D17" s="8" t="s">
        <v>3</v>
      </c>
      <c r="E17" s="20" t="s">
        <v>4</v>
      </c>
      <c r="F17" s="8" t="s">
        <v>5</v>
      </c>
    </row>
    <row r="18" spans="1:6" ht="31.5" customHeight="1" x14ac:dyDescent="0.25">
      <c r="A18" s="9">
        <v>1</v>
      </c>
      <c r="B18" s="10" t="s">
        <v>6</v>
      </c>
      <c r="C18" s="25">
        <f>614740.361+12215461.601</f>
        <v>12830201.961999999</v>
      </c>
      <c r="D18" s="26">
        <f>63+536</f>
        <v>599</v>
      </c>
      <c r="E18" s="25">
        <f>98606.885+7631355.727</f>
        <v>7729962.6119999997</v>
      </c>
      <c r="F18" s="26">
        <v>0</v>
      </c>
    </row>
    <row r="19" spans="1:6" ht="18.75" x14ac:dyDescent="0.25">
      <c r="A19" s="9"/>
      <c r="B19" s="10" t="s">
        <v>7</v>
      </c>
      <c r="C19" s="25"/>
      <c r="D19" s="26"/>
      <c r="E19" s="25"/>
      <c r="F19" s="26"/>
    </row>
    <row r="20" spans="1:6" ht="45" x14ac:dyDescent="0.25">
      <c r="A20" s="22"/>
      <c r="B20" s="10" t="s">
        <v>8</v>
      </c>
      <c r="C20" s="27">
        <v>0</v>
      </c>
      <c r="D20" s="26">
        <v>0</v>
      </c>
      <c r="E20" s="27">
        <v>0</v>
      </c>
      <c r="F20" s="26">
        <v>0</v>
      </c>
    </row>
    <row r="21" spans="1:6" ht="30" x14ac:dyDescent="0.25">
      <c r="A21" s="22"/>
      <c r="B21" s="10" t="s">
        <v>9</v>
      </c>
      <c r="C21" s="27">
        <v>0</v>
      </c>
      <c r="D21" s="26">
        <v>0</v>
      </c>
      <c r="E21" s="27">
        <v>0</v>
      </c>
      <c r="F21" s="26">
        <v>0</v>
      </c>
    </row>
    <row r="22" spans="1:6" ht="75" x14ac:dyDescent="0.25">
      <c r="A22" s="22"/>
      <c r="B22" s="10" t="s">
        <v>10</v>
      </c>
      <c r="C22" s="25">
        <v>70127.072</v>
      </c>
      <c r="D22" s="26">
        <v>6</v>
      </c>
      <c r="E22" s="25">
        <v>46.816000000000003</v>
      </c>
      <c r="F22" s="26">
        <v>0</v>
      </c>
    </row>
    <row r="23" spans="1:6" ht="90" x14ac:dyDescent="0.25">
      <c r="A23" s="22"/>
      <c r="B23" s="10" t="s">
        <v>11</v>
      </c>
      <c r="C23" s="25">
        <v>3150</v>
      </c>
      <c r="D23" s="26">
        <v>1</v>
      </c>
      <c r="E23" s="26">
        <v>0</v>
      </c>
      <c r="F23" s="26">
        <v>0</v>
      </c>
    </row>
    <row r="24" spans="1:6" ht="105" x14ac:dyDescent="0.25">
      <c r="A24" s="22"/>
      <c r="B24" s="10" t="s">
        <v>12</v>
      </c>
      <c r="C24" s="25">
        <f>495000+561377.017</f>
        <v>1056377.017</v>
      </c>
      <c r="D24" s="26">
        <f>1+15</f>
        <v>16</v>
      </c>
      <c r="E24" s="25">
        <f>0+94482.709</f>
        <v>94482.709000000003</v>
      </c>
      <c r="F24" s="26">
        <v>0</v>
      </c>
    </row>
    <row r="25" spans="1:6" ht="135" x14ac:dyDescent="0.25">
      <c r="A25" s="22"/>
      <c r="B25" s="10" t="s">
        <v>13</v>
      </c>
      <c r="C25" s="25">
        <v>1283.047</v>
      </c>
      <c r="D25" s="26">
        <v>8</v>
      </c>
      <c r="E25" s="25">
        <v>1037.732</v>
      </c>
      <c r="F25" s="26">
        <v>0</v>
      </c>
    </row>
    <row r="26" spans="1:6" ht="172.5" customHeight="1" x14ac:dyDescent="0.25">
      <c r="A26" s="22"/>
      <c r="B26" s="10" t="s">
        <v>14</v>
      </c>
      <c r="C26" s="25">
        <v>800.60500000000002</v>
      </c>
      <c r="D26" s="26">
        <v>7</v>
      </c>
      <c r="E26" s="25">
        <v>225.126</v>
      </c>
      <c r="F26" s="26">
        <v>0</v>
      </c>
    </row>
    <row r="27" spans="1:6" ht="174" customHeight="1" x14ac:dyDescent="0.25">
      <c r="A27" s="22"/>
      <c r="B27" s="10" t="s">
        <v>15</v>
      </c>
      <c r="C27" s="27">
        <v>0</v>
      </c>
      <c r="D27" s="26">
        <v>0</v>
      </c>
      <c r="E27" s="27">
        <v>0</v>
      </c>
      <c r="F27" s="26">
        <v>0</v>
      </c>
    </row>
    <row r="28" spans="1:6" ht="60" x14ac:dyDescent="0.25">
      <c r="A28" s="22"/>
      <c r="B28" s="10" t="s">
        <v>16</v>
      </c>
      <c r="C28" s="25">
        <v>64165.425000000003</v>
      </c>
      <c r="D28" s="26">
        <v>11</v>
      </c>
      <c r="E28" s="25">
        <v>61906.398999999998</v>
      </c>
      <c r="F28" s="26">
        <v>0</v>
      </c>
    </row>
    <row r="29" spans="1:6" ht="30" x14ac:dyDescent="0.25">
      <c r="A29" s="22"/>
      <c r="B29" s="10" t="s">
        <v>17</v>
      </c>
      <c r="C29" s="25">
        <v>8518609.0460000001</v>
      </c>
      <c r="D29" s="26">
        <v>18</v>
      </c>
      <c r="E29" s="25">
        <v>5585157.4680000003</v>
      </c>
      <c r="F29" s="26">
        <v>0</v>
      </c>
    </row>
    <row r="30" spans="1:6" ht="45" x14ac:dyDescent="0.25">
      <c r="A30" s="22"/>
      <c r="B30" s="10" t="s">
        <v>18</v>
      </c>
      <c r="C30" s="25">
        <f>38125+957000</f>
        <v>995125</v>
      </c>
      <c r="D30" s="26">
        <v>19</v>
      </c>
      <c r="E30" s="25">
        <f>33619.153+353205.088</f>
        <v>386824.24099999998</v>
      </c>
      <c r="F30" s="26">
        <v>0</v>
      </c>
    </row>
    <row r="31" spans="1:6" ht="45" x14ac:dyDescent="0.25">
      <c r="A31" s="22"/>
      <c r="B31" s="10" t="s">
        <v>19</v>
      </c>
      <c r="C31" s="27">
        <v>0</v>
      </c>
      <c r="D31" s="26">
        <v>0</v>
      </c>
      <c r="E31" s="27">
        <v>0</v>
      </c>
      <c r="F31" s="26">
        <v>0</v>
      </c>
    </row>
    <row r="32" spans="1:6" ht="105" x14ac:dyDescent="0.25">
      <c r="A32" s="22"/>
      <c r="B32" s="10" t="s">
        <v>20</v>
      </c>
      <c r="C32" s="25">
        <v>3678.3589999999999</v>
      </c>
      <c r="D32" s="26">
        <v>1</v>
      </c>
      <c r="E32" s="25">
        <v>1360.992</v>
      </c>
      <c r="F32" s="26">
        <v>0</v>
      </c>
    </row>
    <row r="33" spans="1:6" ht="60" x14ac:dyDescent="0.25">
      <c r="A33" s="22"/>
      <c r="B33" s="10" t="s">
        <v>21</v>
      </c>
      <c r="C33" s="27">
        <v>0</v>
      </c>
      <c r="D33" s="26">
        <v>0</v>
      </c>
      <c r="E33" s="27">
        <v>0</v>
      </c>
      <c r="F33" s="26">
        <v>0</v>
      </c>
    </row>
    <row r="34" spans="1:6" ht="60" x14ac:dyDescent="0.25">
      <c r="A34" s="22"/>
      <c r="B34" s="10" t="s">
        <v>22</v>
      </c>
      <c r="C34" s="27">
        <v>0</v>
      </c>
      <c r="D34" s="26">
        <v>0</v>
      </c>
      <c r="E34" s="27">
        <v>0</v>
      </c>
      <c r="F34" s="26">
        <v>0</v>
      </c>
    </row>
    <row r="35" spans="1:6" ht="90" x14ac:dyDescent="0.25">
      <c r="A35" s="22"/>
      <c r="B35" s="10" t="s">
        <v>23</v>
      </c>
      <c r="C35" s="27">
        <v>0</v>
      </c>
      <c r="D35" s="26">
        <v>0</v>
      </c>
      <c r="E35" s="27">
        <v>0</v>
      </c>
      <c r="F35" s="26">
        <v>0</v>
      </c>
    </row>
    <row r="36" spans="1:6" ht="99" customHeight="1" x14ac:dyDescent="0.25">
      <c r="A36" s="22"/>
      <c r="B36" s="10" t="s">
        <v>24</v>
      </c>
      <c r="C36" s="25">
        <f>1385.122+1291625</f>
        <v>1293010.122</v>
      </c>
      <c r="D36" s="26">
        <f>1+9</f>
        <v>10</v>
      </c>
      <c r="E36" s="25">
        <f>1372.927+1089826.236</f>
        <v>1091199.1629999999</v>
      </c>
      <c r="F36" s="26">
        <v>0</v>
      </c>
    </row>
    <row r="37" spans="1:6" ht="60" x14ac:dyDescent="0.25">
      <c r="A37" s="22"/>
      <c r="B37" s="10" t="s">
        <v>25</v>
      </c>
      <c r="C37" s="27">
        <v>0</v>
      </c>
      <c r="D37" s="26">
        <v>0</v>
      </c>
      <c r="E37" s="27">
        <v>0</v>
      </c>
      <c r="F37" s="26">
        <v>0</v>
      </c>
    </row>
    <row r="38" spans="1:6" ht="30" x14ac:dyDescent="0.25">
      <c r="A38" s="22"/>
      <c r="B38" s="10" t="s">
        <v>26</v>
      </c>
      <c r="C38" s="25">
        <v>8494</v>
      </c>
      <c r="D38" s="26">
        <v>3</v>
      </c>
      <c r="E38" s="25">
        <v>3271.2979999999998</v>
      </c>
      <c r="F38" s="26">
        <v>0</v>
      </c>
    </row>
    <row r="39" spans="1:6" ht="75" x14ac:dyDescent="0.25">
      <c r="A39" s="22"/>
      <c r="B39" s="10" t="s">
        <v>27</v>
      </c>
      <c r="C39" s="25">
        <v>2195.6030000000001</v>
      </c>
      <c r="D39" s="26">
        <v>29</v>
      </c>
      <c r="E39" s="25">
        <v>1074.154</v>
      </c>
      <c r="F39" s="26">
        <v>0</v>
      </c>
    </row>
    <row r="40" spans="1:6" ht="228.75" customHeight="1" x14ac:dyDescent="0.25">
      <c r="A40" s="22"/>
      <c r="B40" s="10" t="s">
        <v>28</v>
      </c>
      <c r="C40" s="26">
        <v>0</v>
      </c>
      <c r="D40" s="26">
        <v>0</v>
      </c>
      <c r="E40" s="26">
        <v>0</v>
      </c>
      <c r="F40" s="26">
        <v>0</v>
      </c>
    </row>
    <row r="41" spans="1:6" ht="90" x14ac:dyDescent="0.25">
      <c r="A41" s="22"/>
      <c r="B41" s="10" t="s">
        <v>29</v>
      </c>
      <c r="C41" s="26">
        <v>0</v>
      </c>
      <c r="D41" s="26">
        <v>0</v>
      </c>
      <c r="E41" s="26">
        <v>0</v>
      </c>
      <c r="F41" s="26">
        <v>0</v>
      </c>
    </row>
    <row r="42" spans="1:6" ht="126.75" customHeight="1" x14ac:dyDescent="0.25">
      <c r="A42" s="22"/>
      <c r="B42" s="10" t="s">
        <v>30</v>
      </c>
      <c r="C42" s="26">
        <v>0</v>
      </c>
      <c r="D42" s="26">
        <v>0</v>
      </c>
      <c r="E42" s="26">
        <v>0</v>
      </c>
      <c r="F42" s="26">
        <v>0</v>
      </c>
    </row>
    <row r="43" spans="1:6" ht="33" customHeight="1" x14ac:dyDescent="0.25">
      <c r="A43" s="22"/>
      <c r="B43" s="10" t="s">
        <v>31</v>
      </c>
      <c r="C43" s="26">
        <v>0</v>
      </c>
      <c r="D43" s="26">
        <v>0</v>
      </c>
      <c r="E43" s="26">
        <v>0</v>
      </c>
      <c r="F43" s="26">
        <v>0</v>
      </c>
    </row>
    <row r="44" spans="1:6" ht="303" customHeight="1" x14ac:dyDescent="0.25">
      <c r="A44" s="22"/>
      <c r="B44" s="10" t="s">
        <v>61</v>
      </c>
      <c r="C44" s="26">
        <v>0</v>
      </c>
      <c r="D44" s="26">
        <v>0</v>
      </c>
      <c r="E44" s="26">
        <v>0</v>
      </c>
      <c r="F44" s="26">
        <v>0</v>
      </c>
    </row>
    <row r="45" spans="1:6" ht="210" x14ac:dyDescent="0.25">
      <c r="A45" s="9"/>
      <c r="B45" s="10" t="s">
        <v>32</v>
      </c>
      <c r="C45" s="26">
        <v>0</v>
      </c>
      <c r="D45" s="26">
        <v>0</v>
      </c>
      <c r="E45" s="26">
        <v>0</v>
      </c>
      <c r="F45" s="26">
        <v>0</v>
      </c>
    </row>
    <row r="46" spans="1:6" ht="309" customHeight="1" x14ac:dyDescent="0.25">
      <c r="A46" s="9"/>
      <c r="B46" s="10" t="s">
        <v>33</v>
      </c>
      <c r="C46" s="26">
        <v>0</v>
      </c>
      <c r="D46" s="26">
        <v>0</v>
      </c>
      <c r="E46" s="26">
        <v>0</v>
      </c>
      <c r="F46" s="26">
        <v>0</v>
      </c>
    </row>
    <row r="47" spans="1:6" ht="201.75" customHeight="1" x14ac:dyDescent="0.25">
      <c r="A47" s="9">
        <v>2</v>
      </c>
      <c r="B47" s="10" t="s">
        <v>34</v>
      </c>
      <c r="C47" s="28">
        <f>C18-SUM(C20:C46)</f>
        <v>813186.66600000113</v>
      </c>
      <c r="D47" s="29">
        <f>D18-SUM(D20:D46)</f>
        <v>470</v>
      </c>
      <c r="E47" s="28">
        <f>E18-SUM(E20:E46)</f>
        <v>503376.5139999995</v>
      </c>
      <c r="F47" s="29">
        <f>F18-SUM(F20:F46)</f>
        <v>0</v>
      </c>
    </row>
    <row r="48" spans="1:6" ht="184.5" customHeight="1" x14ac:dyDescent="0.25">
      <c r="A48" s="9">
        <v>3</v>
      </c>
      <c r="B48" s="23" t="s">
        <v>35</v>
      </c>
      <c r="C48" s="25">
        <f>35227.179+268288.283</f>
        <v>303515.462</v>
      </c>
      <c r="D48" s="26">
        <f>18+161</f>
        <v>179</v>
      </c>
      <c r="E48" s="25">
        <f>31487.723+139449.683</f>
        <v>170937.40599999999</v>
      </c>
      <c r="F48" s="26">
        <v>0</v>
      </c>
    </row>
    <row r="49" spans="1:6" ht="180" x14ac:dyDescent="0.25">
      <c r="A49" s="9">
        <v>4</v>
      </c>
      <c r="B49" s="10" t="s">
        <v>36</v>
      </c>
      <c r="C49" s="25">
        <f>29479.352+207926.725</f>
        <v>237406.07699999999</v>
      </c>
      <c r="D49" s="26">
        <f>14+144</f>
        <v>158</v>
      </c>
      <c r="E49" s="25">
        <f>27522.273+102641.811</f>
        <v>130164.084</v>
      </c>
      <c r="F49" s="26">
        <v>0</v>
      </c>
    </row>
    <row r="50" spans="1:6" ht="90" x14ac:dyDescent="0.25">
      <c r="A50" s="9">
        <v>5</v>
      </c>
      <c r="B50" s="24" t="s">
        <v>37</v>
      </c>
      <c r="C50" s="25">
        <f>39231.525+401031.817</f>
        <v>440263.342</v>
      </c>
      <c r="D50" s="26">
        <f>35+184</f>
        <v>219</v>
      </c>
      <c r="E50" s="25">
        <f>27905.632+220233.766</f>
        <v>248139.39800000002</v>
      </c>
      <c r="F50" s="26">
        <v>0</v>
      </c>
    </row>
    <row r="51" spans="1:6" ht="120" x14ac:dyDescent="0.25">
      <c r="A51" s="9">
        <v>6</v>
      </c>
      <c r="B51" s="10" t="s">
        <v>38</v>
      </c>
      <c r="C51" s="25">
        <f>37689.134+381772.839</f>
        <v>419461.973</v>
      </c>
      <c r="D51" s="26">
        <f>33+172</f>
        <v>205</v>
      </c>
      <c r="E51" s="25">
        <f>26431.197+218478.874</f>
        <v>244910.071</v>
      </c>
      <c r="F51" s="26">
        <v>0</v>
      </c>
    </row>
    <row r="52" spans="1:6" ht="144" customHeight="1" x14ac:dyDescent="0.25">
      <c r="A52" s="9">
        <v>7</v>
      </c>
      <c r="B52" s="10" t="s">
        <v>39</v>
      </c>
      <c r="C52" s="26">
        <v>0</v>
      </c>
      <c r="D52" s="26">
        <v>0</v>
      </c>
      <c r="E52" s="26">
        <v>0</v>
      </c>
      <c r="F52" s="26">
        <v>0</v>
      </c>
    </row>
    <row r="53" spans="1:6" ht="153" customHeight="1" x14ac:dyDescent="0.25">
      <c r="A53" s="9">
        <v>8</v>
      </c>
      <c r="B53" s="10" t="s">
        <v>40</v>
      </c>
      <c r="C53" s="26">
        <v>0</v>
      </c>
      <c r="D53" s="26">
        <v>0</v>
      </c>
      <c r="E53" s="26">
        <v>0</v>
      </c>
      <c r="F53" s="26">
        <v>0</v>
      </c>
    </row>
    <row r="54" spans="1:6" ht="172.5" customHeight="1" x14ac:dyDescent="0.25">
      <c r="A54" s="9">
        <v>9</v>
      </c>
      <c r="B54" s="10" t="s">
        <v>41</v>
      </c>
      <c r="C54" s="26">
        <v>0</v>
      </c>
      <c r="D54" s="26">
        <v>0</v>
      </c>
      <c r="E54" s="26">
        <v>0</v>
      </c>
      <c r="F54" s="26">
        <v>0</v>
      </c>
    </row>
    <row r="55" spans="1:6" ht="183.75" customHeight="1" x14ac:dyDescent="0.25">
      <c r="A55" s="9">
        <v>10</v>
      </c>
      <c r="B55" s="10" t="s">
        <v>42</v>
      </c>
      <c r="C55" s="26">
        <v>0</v>
      </c>
      <c r="D55" s="26">
        <v>0</v>
      </c>
      <c r="E55" s="26">
        <v>0</v>
      </c>
      <c r="F55" s="26">
        <v>0</v>
      </c>
    </row>
    <row r="56" spans="1:6" x14ac:dyDescent="0.25">
      <c r="A56" s="3"/>
      <c r="B56" s="4"/>
      <c r="C56" s="18"/>
      <c r="D56" s="14"/>
      <c r="E56" s="18"/>
      <c r="F56" s="14"/>
    </row>
    <row r="57" spans="1:6" ht="15.75" x14ac:dyDescent="0.25">
      <c r="A57" s="33" t="s">
        <v>43</v>
      </c>
      <c r="B57" s="33"/>
      <c r="C57" s="33"/>
      <c r="D57" s="33"/>
      <c r="E57" s="33"/>
      <c r="F57" s="33"/>
    </row>
    <row r="58" spans="1:6" x14ac:dyDescent="0.25">
      <c r="A58" s="3"/>
      <c r="B58" s="4"/>
      <c r="C58" s="18"/>
      <c r="D58" s="14"/>
      <c r="E58" s="18"/>
      <c r="F58" s="14"/>
    </row>
    <row r="59" spans="1:6" x14ac:dyDescent="0.25">
      <c r="A59" s="11" t="s">
        <v>0</v>
      </c>
      <c r="B59" s="34" t="s">
        <v>1</v>
      </c>
      <c r="C59" s="34"/>
      <c r="D59" s="34"/>
      <c r="E59" s="34"/>
      <c r="F59" s="7" t="s">
        <v>45</v>
      </c>
    </row>
    <row r="60" spans="1:6" ht="33.75" customHeight="1" x14ac:dyDescent="0.25">
      <c r="A60" s="9">
        <v>11</v>
      </c>
      <c r="B60" s="31" t="s">
        <v>46</v>
      </c>
      <c r="C60" s="31"/>
      <c r="D60" s="31"/>
      <c r="E60" s="31"/>
      <c r="F60" s="30">
        <f>((E48+E50+E52+E54)/E47)*100</f>
        <v>83.253149947317652</v>
      </c>
    </row>
    <row r="61" spans="1:6" ht="57.75" customHeight="1" x14ac:dyDescent="0.25">
      <c r="A61" s="9">
        <v>12</v>
      </c>
      <c r="B61" s="31" t="s">
        <v>47</v>
      </c>
      <c r="C61" s="31"/>
      <c r="D61" s="31"/>
      <c r="E61" s="31"/>
      <c r="F61" s="30">
        <f>(E50/E47)*100</f>
        <v>49.294989157956678</v>
      </c>
    </row>
    <row r="62" spans="1:6" ht="29.25" customHeight="1" x14ac:dyDescent="0.25">
      <c r="A62" s="9">
        <v>13</v>
      </c>
      <c r="B62" s="31" t="s">
        <v>48</v>
      </c>
      <c r="C62" s="31"/>
      <c r="D62" s="31"/>
      <c r="E62" s="31"/>
      <c r="F62" s="30">
        <f>((E49+E51+E53+E55)/E47)*100</f>
        <v>74.511651729544212</v>
      </c>
    </row>
    <row r="63" spans="1:6" ht="46.5" customHeight="1" x14ac:dyDescent="0.25">
      <c r="A63" s="9">
        <v>14</v>
      </c>
      <c r="B63" s="31" t="s">
        <v>49</v>
      </c>
      <c r="C63" s="31"/>
      <c r="D63" s="31"/>
      <c r="E63" s="31"/>
      <c r="F63" s="30">
        <f>(E51/E47)*100</f>
        <v>48.653456049004348</v>
      </c>
    </row>
    <row r="64" spans="1:6" ht="15" customHeight="1" x14ac:dyDescent="0.25">
      <c r="A64" s="2"/>
    </row>
    <row r="65" spans="1:1" ht="15" customHeight="1" x14ac:dyDescent="0.25">
      <c r="A65" s="2"/>
    </row>
  </sheetData>
  <mergeCells count="15">
    <mergeCell ref="B62:E62"/>
    <mergeCell ref="B63:E63"/>
    <mergeCell ref="A3:F3"/>
    <mergeCell ref="A4:F4"/>
    <mergeCell ref="A5:F5"/>
    <mergeCell ref="A15:F15"/>
    <mergeCell ref="A57:F57"/>
    <mergeCell ref="B59:E59"/>
    <mergeCell ref="B60:E60"/>
    <mergeCell ref="B61:E61"/>
    <mergeCell ref="D8:F8"/>
    <mergeCell ref="D9:F9"/>
    <mergeCell ref="D10:F10"/>
    <mergeCell ref="D11:F11"/>
    <mergeCell ref="D12:F12"/>
  </mergeCells>
  <pageMargins left="0.59055118110236227" right="0.59055118110236227" top="0.59055118110236227" bottom="0.59055118110236227"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Панченко Вера Николаевна</dc:creator>
  <cp:lastModifiedBy>Ольга Алексеевна Виноградова</cp:lastModifiedBy>
  <cp:lastPrinted>2018-01-31T09:32:20Z</cp:lastPrinted>
  <dcterms:created xsi:type="dcterms:W3CDTF">2018-01-09T16:25:33Z</dcterms:created>
  <dcterms:modified xsi:type="dcterms:W3CDTF">2018-02-07T08:51:58Z</dcterms:modified>
</cp:coreProperties>
</file>